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anpierrelouissmith/Library/Mobile Documents/com~apple~CloudDocs/_MilDansiCloud/2024/Abeille/RM Randonnées de la Malmaison 2024/prevision nombre participants/"/>
    </mc:Choice>
  </mc:AlternateContent>
  <xr:revisionPtr revIDLastSave="0" documentId="13_ncr:1_{A749B551-A4F9-704E-B28C-132A740CC833}" xr6:coauthVersionLast="36" xr6:coauthVersionMax="36" xr10:uidLastSave="{00000000-0000-0000-0000-000000000000}"/>
  <bookViews>
    <workbookView xWindow="80" yWindow="560" windowWidth="25440" windowHeight="14940" xr2:uid="{023148D3-6FE7-5D41-BCC6-952C46790053}"/>
  </bookViews>
  <sheets>
    <sheet name="Relevé" sheetId="1" r:id="rId1"/>
    <sheet name="Mode d'emploi" sheetId="2" r:id="rId2"/>
  </sheets>
  <definedNames>
    <definedName name="Z_CCA01CD8_F787_FF49_9983_E49F37765890_.wvu.Cols" localSheetId="0" hidden="1">Relevé!$A:$F</definedName>
    <definedName name="Z_CCA01CD8_F787_FF49_9983_E49F37765890_.wvu.Rows" localSheetId="0" hidden="1">Relevé!$1:$8</definedName>
    <definedName name="_xlnm.Print_Area" localSheetId="0">Relevé!$A$1:$S$67</definedName>
  </definedNames>
  <calcPr calcId="181029" concurrentCalc="0"/>
  <customWorkbookViews>
    <customWorkbookView name="Initial" guid="{EC5D33BB-131E-A444-9CC3-F6BF23471D06}" maximized="1" xWindow="4" yWindow="23" windowWidth="1272" windowHeight="750" activeSheetId="1" showComments="commIndAndComment"/>
    <customWorkbookView name="Reel" guid="{CCA01CD8-F787-FF49-9983-E49F37765890}" maximized="1" xWindow="4" yWindow="23" windowWidth="1272" windowHeight="750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  <c r="I61" i="1"/>
  <c r="J61" i="1"/>
  <c r="S65" i="1"/>
  <c r="K61" i="1"/>
  <c r="S66" i="1"/>
  <c r="L61" i="1"/>
  <c r="S67" i="1"/>
  <c r="M61" i="1"/>
  <c r="N61" i="1"/>
  <c r="O61" i="1"/>
  <c r="P61" i="1"/>
  <c r="I38" i="1"/>
  <c r="M38" i="1"/>
  <c r="Q38" i="1"/>
  <c r="Q61" i="1"/>
  <c r="R38" i="1"/>
  <c r="R61" i="1"/>
  <c r="S38" i="1"/>
  <c r="S61" i="1"/>
  <c r="H45" i="1"/>
  <c r="I45" i="1"/>
  <c r="J45" i="1"/>
  <c r="K45" i="1"/>
  <c r="L45" i="1"/>
  <c r="M45" i="1"/>
  <c r="N45" i="1"/>
  <c r="O45" i="1"/>
  <c r="P45" i="1"/>
  <c r="I22" i="1"/>
  <c r="M22" i="1"/>
  <c r="Q22" i="1"/>
  <c r="Q45" i="1"/>
  <c r="R22" i="1"/>
  <c r="R45" i="1"/>
  <c r="S22" i="1"/>
  <c r="S45" i="1"/>
  <c r="H46" i="1"/>
  <c r="I46" i="1"/>
  <c r="J46" i="1"/>
  <c r="K46" i="1"/>
  <c r="L46" i="1"/>
  <c r="M46" i="1"/>
  <c r="N46" i="1"/>
  <c r="O46" i="1"/>
  <c r="P46" i="1"/>
  <c r="I23" i="1"/>
  <c r="M23" i="1"/>
  <c r="Q23" i="1"/>
  <c r="Q46" i="1"/>
  <c r="R23" i="1"/>
  <c r="R46" i="1"/>
  <c r="S23" i="1"/>
  <c r="S46" i="1"/>
  <c r="H47" i="1"/>
  <c r="I47" i="1"/>
  <c r="J47" i="1"/>
  <c r="K47" i="1"/>
  <c r="L47" i="1"/>
  <c r="M47" i="1"/>
  <c r="N47" i="1"/>
  <c r="O47" i="1"/>
  <c r="P47" i="1"/>
  <c r="I24" i="1"/>
  <c r="M24" i="1"/>
  <c r="Q24" i="1"/>
  <c r="Q47" i="1"/>
  <c r="R24" i="1"/>
  <c r="R47" i="1"/>
  <c r="S24" i="1"/>
  <c r="S47" i="1"/>
  <c r="H48" i="1"/>
  <c r="I48" i="1"/>
  <c r="J48" i="1"/>
  <c r="K48" i="1"/>
  <c r="L48" i="1"/>
  <c r="M48" i="1"/>
  <c r="N48" i="1"/>
  <c r="O48" i="1"/>
  <c r="P48" i="1"/>
  <c r="I25" i="1"/>
  <c r="M25" i="1"/>
  <c r="Q25" i="1"/>
  <c r="Q48" i="1"/>
  <c r="R25" i="1"/>
  <c r="R48" i="1"/>
  <c r="S25" i="1"/>
  <c r="S48" i="1"/>
  <c r="H49" i="1"/>
  <c r="I49" i="1"/>
  <c r="J49" i="1"/>
  <c r="K49" i="1"/>
  <c r="L49" i="1"/>
  <c r="M49" i="1"/>
  <c r="N49" i="1"/>
  <c r="O49" i="1"/>
  <c r="P49" i="1"/>
  <c r="I26" i="1"/>
  <c r="M26" i="1"/>
  <c r="Q26" i="1"/>
  <c r="Q49" i="1"/>
  <c r="R26" i="1"/>
  <c r="R49" i="1"/>
  <c r="S26" i="1"/>
  <c r="S49" i="1"/>
  <c r="H50" i="1"/>
  <c r="I50" i="1"/>
  <c r="J50" i="1"/>
  <c r="K50" i="1"/>
  <c r="L50" i="1"/>
  <c r="M50" i="1"/>
  <c r="N50" i="1"/>
  <c r="O50" i="1"/>
  <c r="P50" i="1"/>
  <c r="I27" i="1"/>
  <c r="M27" i="1"/>
  <c r="Q27" i="1"/>
  <c r="Q50" i="1"/>
  <c r="R27" i="1"/>
  <c r="R50" i="1"/>
  <c r="S27" i="1"/>
  <c r="S50" i="1"/>
  <c r="H51" i="1"/>
  <c r="I51" i="1"/>
  <c r="J51" i="1"/>
  <c r="K51" i="1"/>
  <c r="L51" i="1"/>
  <c r="M51" i="1"/>
  <c r="N51" i="1"/>
  <c r="O51" i="1"/>
  <c r="P51" i="1"/>
  <c r="I28" i="1"/>
  <c r="M28" i="1"/>
  <c r="Q28" i="1"/>
  <c r="Q51" i="1"/>
  <c r="R28" i="1"/>
  <c r="R51" i="1"/>
  <c r="S28" i="1"/>
  <c r="S51" i="1"/>
  <c r="H52" i="1"/>
  <c r="I52" i="1"/>
  <c r="J52" i="1"/>
  <c r="K52" i="1"/>
  <c r="L52" i="1"/>
  <c r="M52" i="1"/>
  <c r="N52" i="1"/>
  <c r="O52" i="1"/>
  <c r="P52" i="1"/>
  <c r="I29" i="1"/>
  <c r="M29" i="1"/>
  <c r="Q29" i="1"/>
  <c r="Q52" i="1"/>
  <c r="R29" i="1"/>
  <c r="R52" i="1"/>
  <c r="S29" i="1"/>
  <c r="S52" i="1"/>
  <c r="H53" i="1"/>
  <c r="I53" i="1"/>
  <c r="J53" i="1"/>
  <c r="K53" i="1"/>
  <c r="L53" i="1"/>
  <c r="M53" i="1"/>
  <c r="N53" i="1"/>
  <c r="O53" i="1"/>
  <c r="P53" i="1"/>
  <c r="I30" i="1"/>
  <c r="M30" i="1"/>
  <c r="Q30" i="1"/>
  <c r="Q53" i="1"/>
  <c r="R30" i="1"/>
  <c r="R53" i="1"/>
  <c r="S30" i="1"/>
  <c r="S53" i="1"/>
  <c r="H54" i="1"/>
  <c r="I54" i="1"/>
  <c r="J54" i="1"/>
  <c r="K54" i="1"/>
  <c r="L54" i="1"/>
  <c r="M54" i="1"/>
  <c r="N54" i="1"/>
  <c r="O54" i="1"/>
  <c r="P54" i="1"/>
  <c r="I31" i="1"/>
  <c r="M31" i="1"/>
  <c r="Q31" i="1"/>
  <c r="Q54" i="1"/>
  <c r="R31" i="1"/>
  <c r="R54" i="1"/>
  <c r="S31" i="1"/>
  <c r="S54" i="1"/>
  <c r="H55" i="1"/>
  <c r="I55" i="1"/>
  <c r="J55" i="1"/>
  <c r="K55" i="1"/>
  <c r="L55" i="1"/>
  <c r="M55" i="1"/>
  <c r="N55" i="1"/>
  <c r="O55" i="1"/>
  <c r="P55" i="1"/>
  <c r="I32" i="1"/>
  <c r="M32" i="1"/>
  <c r="Q32" i="1"/>
  <c r="Q55" i="1"/>
  <c r="R32" i="1"/>
  <c r="R55" i="1"/>
  <c r="S32" i="1"/>
  <c r="S55" i="1"/>
  <c r="H56" i="1"/>
  <c r="I56" i="1"/>
  <c r="J56" i="1"/>
  <c r="K56" i="1"/>
  <c r="L56" i="1"/>
  <c r="M56" i="1"/>
  <c r="N56" i="1"/>
  <c r="O56" i="1"/>
  <c r="P56" i="1"/>
  <c r="I33" i="1"/>
  <c r="M33" i="1"/>
  <c r="Q33" i="1"/>
  <c r="Q56" i="1"/>
  <c r="R33" i="1"/>
  <c r="R56" i="1"/>
  <c r="S33" i="1"/>
  <c r="S56" i="1"/>
  <c r="H57" i="1"/>
  <c r="I57" i="1"/>
  <c r="J57" i="1"/>
  <c r="K57" i="1"/>
  <c r="L57" i="1"/>
  <c r="M57" i="1"/>
  <c r="N57" i="1"/>
  <c r="O57" i="1"/>
  <c r="P57" i="1"/>
  <c r="I34" i="1"/>
  <c r="M34" i="1"/>
  <c r="Q34" i="1"/>
  <c r="Q57" i="1"/>
  <c r="R34" i="1"/>
  <c r="R57" i="1"/>
  <c r="S34" i="1"/>
  <c r="S57" i="1"/>
  <c r="H58" i="1"/>
  <c r="I58" i="1"/>
  <c r="J58" i="1"/>
  <c r="K58" i="1"/>
  <c r="L58" i="1"/>
  <c r="M58" i="1"/>
  <c r="N58" i="1"/>
  <c r="O58" i="1"/>
  <c r="P58" i="1"/>
  <c r="I35" i="1"/>
  <c r="M35" i="1"/>
  <c r="Q35" i="1"/>
  <c r="Q58" i="1"/>
  <c r="R35" i="1"/>
  <c r="R58" i="1"/>
  <c r="S35" i="1"/>
  <c r="S58" i="1"/>
  <c r="H59" i="1"/>
  <c r="I59" i="1"/>
  <c r="J59" i="1"/>
  <c r="K59" i="1"/>
  <c r="L59" i="1"/>
  <c r="M59" i="1"/>
  <c r="N59" i="1"/>
  <c r="O59" i="1"/>
  <c r="P59" i="1"/>
  <c r="I36" i="1"/>
  <c r="M36" i="1"/>
  <c r="Q36" i="1"/>
  <c r="Q59" i="1"/>
  <c r="R36" i="1"/>
  <c r="R59" i="1"/>
  <c r="S36" i="1"/>
  <c r="S59" i="1"/>
  <c r="H60" i="1"/>
  <c r="I60" i="1"/>
  <c r="J60" i="1"/>
  <c r="K60" i="1"/>
  <c r="L60" i="1"/>
  <c r="M60" i="1"/>
  <c r="N60" i="1"/>
  <c r="O60" i="1"/>
  <c r="P60" i="1"/>
  <c r="I37" i="1"/>
  <c r="M37" i="1"/>
  <c r="Q37" i="1"/>
  <c r="Q60" i="1"/>
  <c r="R37" i="1"/>
  <c r="R60" i="1"/>
  <c r="S37" i="1"/>
  <c r="S60" i="1"/>
  <c r="I44" i="1"/>
  <c r="O44" i="1"/>
  <c r="J44" i="1"/>
  <c r="P44" i="1"/>
  <c r="H44" i="1"/>
  <c r="K44" i="1"/>
  <c r="N44" i="1"/>
  <c r="O192" i="1"/>
  <c r="L44" i="1"/>
  <c r="M44" i="1"/>
  <c r="I21" i="1"/>
  <c r="M21" i="1"/>
  <c r="S21" i="1"/>
  <c r="S44" i="1"/>
  <c r="R21" i="1"/>
  <c r="R44" i="1"/>
  <c r="Q21" i="1"/>
  <c r="Q44" i="1"/>
  <c r="G60" i="1"/>
  <c r="G61" i="1"/>
  <c r="G57" i="1"/>
  <c r="G58" i="1"/>
  <c r="G59" i="1"/>
  <c r="G45" i="1"/>
  <c r="G46" i="1"/>
  <c r="G47" i="1"/>
  <c r="G48" i="1"/>
  <c r="G49" i="1"/>
  <c r="G50" i="1"/>
  <c r="G51" i="1"/>
  <c r="G52" i="1"/>
  <c r="G53" i="1"/>
  <c r="G54" i="1"/>
  <c r="G55" i="1"/>
  <c r="G56" i="1"/>
  <c r="G44" i="1"/>
  <c r="N10" i="1"/>
  <c r="N38" i="1"/>
  <c r="O38" i="1"/>
  <c r="P38" i="1"/>
  <c r="N32" i="1"/>
  <c r="O32" i="1"/>
  <c r="P32" i="1"/>
  <c r="N33" i="1"/>
  <c r="O33" i="1"/>
  <c r="P33" i="1"/>
  <c r="N34" i="1"/>
  <c r="O34" i="1"/>
  <c r="P34" i="1"/>
  <c r="N35" i="1"/>
  <c r="O35" i="1"/>
  <c r="P35" i="1"/>
  <c r="N36" i="1"/>
  <c r="O36" i="1"/>
  <c r="P36" i="1"/>
  <c r="N37" i="1"/>
  <c r="O37" i="1"/>
  <c r="P37" i="1"/>
  <c r="N31" i="1"/>
  <c r="O31" i="1"/>
  <c r="P31" i="1"/>
  <c r="R16" i="1"/>
  <c r="S16" i="1"/>
  <c r="S14" i="1"/>
  <c r="R14" i="1"/>
  <c r="N22" i="1"/>
  <c r="O22" i="1"/>
  <c r="P22" i="1"/>
  <c r="N23" i="1"/>
  <c r="O23" i="1"/>
  <c r="P23" i="1"/>
  <c r="N24" i="1"/>
  <c r="O24" i="1"/>
  <c r="P24" i="1"/>
  <c r="N25" i="1"/>
  <c r="O25" i="1"/>
  <c r="P25" i="1"/>
  <c r="N26" i="1"/>
  <c r="O26" i="1"/>
  <c r="P26" i="1"/>
  <c r="N27" i="1"/>
  <c r="O27" i="1"/>
  <c r="P27" i="1"/>
  <c r="N28" i="1"/>
  <c r="O28" i="1"/>
  <c r="P28" i="1"/>
  <c r="N29" i="1"/>
  <c r="O29" i="1"/>
  <c r="P29" i="1"/>
  <c r="N30" i="1"/>
  <c r="O30" i="1"/>
  <c r="P30" i="1"/>
  <c r="N21" i="1"/>
  <c r="O21" i="1"/>
  <c r="P21" i="1"/>
  <c r="I20" i="1"/>
  <c r="N20" i="1"/>
  <c r="G42" i="1"/>
  <c r="G41" i="1"/>
  <c r="I19" i="1"/>
  <c r="I18" i="1"/>
  <c r="G16" i="1"/>
</calcChain>
</file>

<file path=xl/sharedStrings.xml><?xml version="1.0" encoding="utf-8"?>
<sst xmlns="http://schemas.openxmlformats.org/spreadsheetml/2006/main" count="73" uniqueCount="57">
  <si>
    <t>2023_Enregistrements_et_vitesse</t>
  </si>
  <si>
    <t>Heure</t>
  </si>
  <si>
    <t>Total</t>
  </si>
  <si>
    <t>A</t>
  </si>
  <si>
    <t>B</t>
  </si>
  <si>
    <t>C</t>
  </si>
  <si>
    <t>Feuilles de Route</t>
  </si>
  <si>
    <t>Réelle</t>
  </si>
  <si>
    <t>Prévue</t>
  </si>
  <si>
    <t># total</t>
  </si>
  <si>
    <t>participants</t>
  </si>
  <si>
    <t>Feuille protégée sans mot de passe</t>
  </si>
  <si>
    <t>Seules les cases bleu clair sont saisissables</t>
  </si>
  <si>
    <t>Saisissable</t>
  </si>
  <si>
    <t>Le calcul du nombre total prévu se base sur:</t>
  </si>
  <si>
    <t>La plage théorique d'ouveture du départ de 7:30 à 10:00, d'une durée de 2h30</t>
  </si>
  <si>
    <t>Il est prévu de faire cette saisie tous les quarts d'heure, mais on peut aussi en faire moins, ou plus</t>
  </si>
  <si>
    <t>Saisir régulièrement, aux postes 1 ("A"), 2 ("B") et 3 ("C"), les nombres de feuilles de route consommées.</t>
  </si>
  <si>
    <t>Postulant la linéarité, il fait une règle de trois, étendant à 2h30 la constatation faite depuis 7:30</t>
  </si>
  <si>
    <t>linéaire</t>
  </si>
  <si>
    <t>Dérivée</t>
  </si>
  <si>
    <t>dérivée</t>
  </si>
  <si>
    <t>2PI/2h30</t>
  </si>
  <si>
    <t>ajustée</t>
  </si>
  <si>
    <t>prévus</t>
  </si>
  <si>
    <t>Prévues</t>
  </si>
  <si>
    <t>fdr A</t>
  </si>
  <si>
    <t>fdr B</t>
  </si>
  <si>
    <t>fdr C</t>
  </si>
  <si>
    <t>Pondération</t>
  </si>
  <si>
    <t>PI</t>
  </si>
  <si>
    <t>A la partie linéaire, s'ajoute une dérivée présumée sinusoidale</t>
  </si>
  <si>
    <t>Sur la base de vraies données de l'année n, on fea en année n+1 un calcul de corrélations</t>
  </si>
  <si>
    <t>A la moitié du temps (7h30 + 2h15 = 8h45), on est linéaire</t>
  </si>
  <si>
    <t>L'heure évolue de 7h30 (O) à 10h00 (2PI)</t>
  </si>
  <si>
    <t>On ajoute la part dérivée, pondérée par le coeff de pondération</t>
  </si>
  <si>
    <t>Les trois premières lignes ne comptent pas (sauf pour faire des corrélations au retour)</t>
  </si>
  <si>
    <t>Passé 8:45, se fier plutôt à la prévision linéaire non corrigée</t>
  </si>
  <si>
    <t>non corrigée</t>
  </si>
  <si>
    <t>C'est le numéro d'index de la feuille suivante dans la pile moins un</t>
  </si>
  <si>
    <t>Corriger l'heure réelle est d'autant plus important qu'on est au début et que l'écart est grand</t>
  </si>
  <si>
    <t>Une vitesse d'enregistrement constante</t>
  </si>
  <si>
    <t>La prévision, de 8h30-9h00, servira pour ajuster les quantités au ravito et à l'arrivée; Au-delà, prévoir en linéaire</t>
  </si>
  <si>
    <t>La prévision serviré aussi à ajuster les nompres de feuilles de route complémentaires (par poste) à indexer</t>
  </si>
  <si>
    <t>Les lignes sont indépendantes les unes des autres</t>
  </si>
  <si>
    <t>Ne pas utiliser la 4° ligne et au-delà avant 7:31 (7:30 cause une division par zéro)</t>
  </si>
  <si>
    <t>HEURE</t>
  </si>
  <si>
    <t>Ajout 1</t>
  </si>
  <si>
    <t>Dotation initiale</t>
  </si>
  <si>
    <t>Dotation finale</t>
  </si>
  <si>
    <t>Feuilles de route consommées</t>
  </si>
  <si>
    <t>Feuilles de route restantes</t>
  </si>
  <si>
    <t>Autonomie en heures : minutes</t>
  </si>
  <si>
    <t>Feuilles de route à préparer</t>
  </si>
  <si>
    <t>Nombres de feuilles de route consommées</t>
  </si>
  <si>
    <t>Saisir ici les nombres de feuilles de route consommées</t>
  </si>
  <si>
    <t>Saisir ici les nombres de feuilles de route déjà pré-numérotées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</si>
</sst>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)\ _€_ ;_ * \(#,##0\)\ _€_ ;_ * &quot;-&quot;_)\ _€_ ;_ @_ "/>
    <numFmt numFmtId="164" formatCode="h:mm;@"/>
    <numFmt numFmtId="165" formatCode="#,##0\ _€"/>
  </numFmts>
  <fonts count="3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2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164" fontId="0" fillId="5" borderId="5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20" fontId="0" fillId="6" borderId="6" xfId="0" applyNumberFormat="1" applyFill="1" applyBorder="1" applyAlignment="1">
      <alignment horizontal="center" vertical="center"/>
    </xf>
    <xf numFmtId="3" fontId="0" fillId="6" borderId="6" xfId="0" applyNumberForma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20" fontId="0" fillId="6" borderId="19" xfId="0" applyNumberForma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6" borderId="22" xfId="0" applyNumberFormat="1" applyFill="1" applyBorder="1" applyAlignment="1">
      <alignment horizontal="center" vertical="center"/>
    </xf>
    <xf numFmtId="3" fontId="0" fillId="6" borderId="22" xfId="0" applyNumberFormat="1" applyFill="1" applyBorder="1" applyAlignment="1">
      <alignment horizontal="center" vertical="center"/>
    </xf>
    <xf numFmtId="3" fontId="0" fillId="6" borderId="22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0" borderId="23" xfId="0" applyBorder="1"/>
    <xf numFmtId="20" fontId="0" fillId="6" borderId="24" xfId="0" applyNumberFormat="1" applyFill="1" applyBorder="1" applyAlignment="1">
      <alignment horizontal="center" vertical="center"/>
    </xf>
    <xf numFmtId="20" fontId="0" fillId="6" borderId="4" xfId="0" applyNumberFormat="1" applyFill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164" fontId="1" fillId="7" borderId="27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 applyProtection="1">
      <alignment horizontal="center" vertical="center"/>
      <protection locked="0"/>
    </xf>
    <xf numFmtId="0" fontId="0" fillId="6" borderId="3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164" fontId="0" fillId="0" borderId="0" xfId="0" applyNumberFormat="1"/>
    <xf numFmtId="4" fontId="0" fillId="4" borderId="5" xfId="0" applyNumberFormat="1" applyFill="1" applyBorder="1" applyAlignment="1" applyProtection="1">
      <alignment horizontal="center" vertical="center"/>
    </xf>
    <xf numFmtId="3" fontId="0" fillId="0" borderId="5" xfId="0" applyNumberFormat="1" applyFill="1" applyBorder="1" applyAlignment="1" applyProtection="1">
      <alignment horizontal="center" vertical="center"/>
    </xf>
    <xf numFmtId="164" fontId="0" fillId="8" borderId="28" xfId="0" applyNumberFormat="1" applyFill="1" applyBorder="1" applyAlignment="1">
      <alignment horizontal="center" vertical="center"/>
    </xf>
    <xf numFmtId="0" fontId="0" fillId="5" borderId="0" xfId="0" applyFill="1"/>
    <xf numFmtId="164" fontId="0" fillId="5" borderId="0" xfId="0" applyNumberFormat="1" applyFill="1"/>
    <xf numFmtId="9" fontId="0" fillId="2" borderId="0" xfId="0" applyNumberFormat="1" applyFill="1" applyProtection="1">
      <protection locked="0"/>
    </xf>
    <xf numFmtId="164" fontId="0" fillId="4" borderId="5" xfId="0" applyNumberFormat="1" applyFill="1" applyBorder="1" applyAlignment="1">
      <alignment horizontal="center" vertical="center"/>
    </xf>
    <xf numFmtId="164" fontId="0" fillId="8" borderId="17" xfId="0" applyNumberForma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3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2" fillId="0" borderId="29" xfId="0" applyFont="1" applyBorder="1"/>
    <xf numFmtId="0" fontId="2" fillId="0" borderId="13" xfId="0" applyFont="1" applyBorder="1"/>
    <xf numFmtId="0" fontId="2" fillId="0" borderId="14" xfId="0" applyFont="1" applyBorder="1"/>
    <xf numFmtId="0" fontId="2" fillId="6" borderId="30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0" fillId="3" borderId="5" xfId="0" applyNumberFormat="1" applyFill="1" applyBorder="1" applyAlignment="1">
      <alignment horizontal="center" vertical="center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0" fillId="0" borderId="5" xfId="0" applyNumberFormat="1" applyFill="1" applyBorder="1" applyAlignment="1" applyProtection="1">
      <alignment horizontal="center" vertical="center"/>
    </xf>
    <xf numFmtId="165" fontId="0" fillId="3" borderId="5" xfId="0" applyNumberFormat="1" applyFill="1" applyBorder="1" applyAlignment="1" applyProtection="1">
      <alignment horizontal="center" vertical="center"/>
    </xf>
    <xf numFmtId="41" fontId="0" fillId="0" borderId="5" xfId="0" applyNumberFormat="1" applyFill="1" applyBorder="1" applyAlignment="1" applyProtection="1">
      <alignment horizontal="center" vertical="center"/>
    </xf>
    <xf numFmtId="41" fontId="0" fillId="0" borderId="18" xfId="0" applyNumberFormat="1" applyFill="1" applyBorder="1" applyAlignment="1" applyProtection="1">
      <alignment horizontal="center" vertical="center"/>
    </xf>
    <xf numFmtId="41" fontId="0" fillId="4" borderId="5" xfId="0" applyNumberFormat="1" applyFill="1" applyBorder="1" applyAlignment="1" applyProtection="1">
      <alignment horizontal="center" vertical="center"/>
    </xf>
    <xf numFmtId="41" fontId="0" fillId="3" borderId="5" xfId="0" applyNumberFormat="1" applyFill="1" applyBorder="1" applyAlignment="1" applyProtection="1">
      <alignment horizontal="center" vertical="center"/>
    </xf>
    <xf numFmtId="41" fontId="0" fillId="4" borderId="18" xfId="0" applyNumberFormat="1" applyFill="1" applyBorder="1" applyAlignment="1" applyProtection="1">
      <alignment horizontal="center" vertical="center"/>
    </xf>
    <xf numFmtId="41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4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0" xfId="0" applyFill="1"/>
    <xf numFmtId="0" fontId="0" fillId="6" borderId="33" xfId="0" applyFill="1" applyBorder="1"/>
    <xf numFmtId="0" fontId="0" fillId="6" borderId="34" xfId="0" applyFill="1" applyBorder="1" applyAlignment="1">
      <alignment horizontal="right"/>
    </xf>
    <xf numFmtId="0" fontId="0" fillId="6" borderId="34" xfId="0" applyFill="1" applyBorder="1"/>
    <xf numFmtId="0" fontId="0" fillId="6" borderId="35" xfId="0" applyFill="1" applyBorder="1" applyAlignment="1">
      <alignment horizontal="right"/>
    </xf>
    <xf numFmtId="1" fontId="0" fillId="2" borderId="36" xfId="0" applyNumberForma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4" borderId="37" xfId="0" applyNumberFormat="1" applyFill="1" applyBorder="1"/>
    <xf numFmtId="1" fontId="0" fillId="2" borderId="38" xfId="0" applyNumberFormat="1" applyFill="1" applyBorder="1" applyProtection="1">
      <protection locked="0"/>
    </xf>
    <xf numFmtId="1" fontId="0" fillId="2" borderId="39" xfId="0" applyNumberFormat="1" applyFill="1" applyBorder="1" applyProtection="1">
      <protection locked="0"/>
    </xf>
    <xf numFmtId="1" fontId="0" fillId="4" borderId="40" xfId="0" applyNumberFormat="1" applyFill="1" applyBorder="1"/>
    <xf numFmtId="0" fontId="2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41" fontId="2" fillId="0" borderId="0" xfId="0" applyNumberFormat="1" applyFont="1" applyFill="1" applyAlignment="1"/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B888-E1B9-494C-A3B9-4FBE634C0E04}">
  <sheetPr>
    <pageSetUpPr fitToPage="1"/>
  </sheetPr>
  <dimension ref="A1:T192"/>
  <sheetViews>
    <sheetView tabSelected="1" topLeftCell="G48" zoomScale="131" workbookViewId="0">
      <selection activeCell="H66" sqref="H66"/>
    </sheetView>
  </sheetViews>
  <sheetFormatPr baseColWidth="10" defaultRowHeight="16" x14ac:dyDescent="0.2"/>
  <cols>
    <col min="1" max="6" width="10.83203125" hidden="1" customWidth="1"/>
  </cols>
  <sheetData>
    <row r="1" spans="1:19" hidden="1" x14ac:dyDescent="0.2">
      <c r="A1" t="s">
        <v>0</v>
      </c>
    </row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x14ac:dyDescent="0.2">
      <c r="M9" t="s">
        <v>30</v>
      </c>
      <c r="N9" s="35">
        <v>3.1415899999999999</v>
      </c>
    </row>
    <row r="10" spans="1:19" x14ac:dyDescent="0.2">
      <c r="M10" t="s">
        <v>22</v>
      </c>
      <c r="N10" s="36">
        <f>2*N9/(H$30-H$20)</f>
        <v>60.31852800000037</v>
      </c>
    </row>
    <row r="11" spans="1:19" x14ac:dyDescent="0.2">
      <c r="K11" s="31"/>
      <c r="M11" t="s">
        <v>29</v>
      </c>
      <c r="N11" s="37">
        <v>0.05</v>
      </c>
    </row>
    <row r="12" spans="1:19" ht="17" thickBot="1" x14ac:dyDescent="0.25">
      <c r="G12" s="77" t="s">
        <v>55</v>
      </c>
      <c r="M12" t="s">
        <v>34</v>
      </c>
    </row>
    <row r="13" spans="1:19" ht="15" customHeight="1" x14ac:dyDescent="0.2">
      <c r="G13" s="82" t="s">
        <v>1</v>
      </c>
      <c r="H13" s="83"/>
      <c r="I13" s="87" t="s">
        <v>6</v>
      </c>
      <c r="J13" s="88"/>
      <c r="K13" s="88"/>
      <c r="L13" s="88"/>
      <c r="M13" s="88"/>
      <c r="N13" s="88"/>
      <c r="O13" s="88"/>
      <c r="P13" s="88"/>
      <c r="Q13" s="88"/>
      <c r="R13" s="88"/>
      <c r="S13" s="89"/>
    </row>
    <row r="14" spans="1:19" x14ac:dyDescent="0.2">
      <c r="G14" s="10"/>
      <c r="H14" s="3"/>
      <c r="I14" s="84" t="s">
        <v>54</v>
      </c>
      <c r="J14" s="85"/>
      <c r="K14" s="85"/>
      <c r="L14" s="86"/>
      <c r="M14" s="4"/>
      <c r="N14" s="4"/>
      <c r="O14" s="4"/>
      <c r="P14" s="4" t="s">
        <v>9</v>
      </c>
      <c r="Q14" s="4" t="s">
        <v>9</v>
      </c>
      <c r="R14" s="4" t="str">
        <f>Q14</f>
        <v># total</v>
      </c>
      <c r="S14" s="11" t="str">
        <f>Q14</f>
        <v># total</v>
      </c>
    </row>
    <row r="15" spans="1:19" x14ac:dyDescent="0.2">
      <c r="G15" s="12" t="s">
        <v>7</v>
      </c>
      <c r="H15" s="5" t="s">
        <v>8</v>
      </c>
      <c r="I15" s="6" t="s">
        <v>2</v>
      </c>
      <c r="J15" s="6" t="s">
        <v>3</v>
      </c>
      <c r="K15" s="6" t="s">
        <v>4</v>
      </c>
      <c r="L15" s="6" t="s">
        <v>5</v>
      </c>
      <c r="M15" s="2" t="s">
        <v>19</v>
      </c>
      <c r="N15" s="2" t="s">
        <v>20</v>
      </c>
      <c r="O15" s="2" t="s">
        <v>21</v>
      </c>
      <c r="P15" s="2" t="s">
        <v>10</v>
      </c>
      <c r="Q15" s="2" t="s">
        <v>26</v>
      </c>
      <c r="R15" s="2" t="s">
        <v>27</v>
      </c>
      <c r="S15" s="13" t="s">
        <v>28</v>
      </c>
    </row>
    <row r="16" spans="1:19" x14ac:dyDescent="0.2">
      <c r="G16" s="14">
        <f>H16</f>
        <v>0.28125</v>
      </c>
      <c r="H16" s="7">
        <v>0.28125</v>
      </c>
      <c r="I16" s="8">
        <v>0</v>
      </c>
      <c r="J16" s="9"/>
      <c r="K16" s="9"/>
      <c r="L16" s="9"/>
      <c r="M16" s="29" t="s">
        <v>38</v>
      </c>
      <c r="N16" s="29"/>
      <c r="O16" s="29" t="s">
        <v>23</v>
      </c>
      <c r="P16" s="29" t="s">
        <v>24</v>
      </c>
      <c r="Q16" s="29" t="s">
        <v>25</v>
      </c>
      <c r="R16" s="29" t="str">
        <f>Q16</f>
        <v>Prévues</v>
      </c>
      <c r="S16" s="15" t="str">
        <f>Q16</f>
        <v>Prévues</v>
      </c>
    </row>
    <row r="17" spans="7:19" ht="4" customHeight="1" x14ac:dyDescent="0.2">
      <c r="G17" s="23"/>
      <c r="H17" s="24"/>
      <c r="I17" s="25"/>
      <c r="J17" s="6"/>
      <c r="K17" s="6"/>
      <c r="L17" s="6"/>
      <c r="M17" s="30"/>
      <c r="N17" s="30"/>
      <c r="O17" s="30"/>
      <c r="P17" s="30"/>
      <c r="Q17" s="30"/>
      <c r="R17" s="30"/>
      <c r="S17" s="26"/>
    </row>
    <row r="18" spans="7:19" x14ac:dyDescent="0.2">
      <c r="G18" s="16">
        <v>0.29166666666666669</v>
      </c>
      <c r="H18" s="38">
        <v>0.29166666666666669</v>
      </c>
      <c r="I18" s="52">
        <f>SUM(J18:L18)</f>
        <v>0</v>
      </c>
      <c r="J18" s="53"/>
      <c r="K18" s="53"/>
      <c r="L18" s="53"/>
      <c r="M18" s="54"/>
      <c r="N18" s="33"/>
      <c r="O18" s="56"/>
      <c r="P18" s="56"/>
      <c r="Q18" s="56"/>
      <c r="R18" s="56"/>
      <c r="S18" s="57"/>
    </row>
    <row r="19" spans="7:19" x14ac:dyDescent="0.2">
      <c r="G19" s="16">
        <v>0.30208333333333331</v>
      </c>
      <c r="H19" s="38">
        <v>0.30208333333333331</v>
      </c>
      <c r="I19" s="52">
        <f t="shared" ref="I19:I30" si="0">SUM(J19:L19)</f>
        <v>0</v>
      </c>
      <c r="J19" s="53"/>
      <c r="K19" s="53"/>
      <c r="L19" s="53"/>
      <c r="M19" s="54"/>
      <c r="N19" s="33"/>
      <c r="O19" s="56"/>
      <c r="P19" s="56"/>
      <c r="Q19" s="56"/>
      <c r="R19" s="56"/>
      <c r="S19" s="57"/>
    </row>
    <row r="20" spans="7:19" x14ac:dyDescent="0.2">
      <c r="G20" s="39">
        <v>0.3125</v>
      </c>
      <c r="H20" s="34">
        <v>0.3125</v>
      </c>
      <c r="I20" s="52">
        <f t="shared" si="0"/>
        <v>0</v>
      </c>
      <c r="J20" s="53">
        <v>0</v>
      </c>
      <c r="K20" s="53">
        <v>0</v>
      </c>
      <c r="L20" s="53">
        <v>0</v>
      </c>
      <c r="M20" s="54"/>
      <c r="N20" s="32">
        <f>SIN(N$10*(G20-H$20))</f>
        <v>0</v>
      </c>
      <c r="O20" s="56"/>
      <c r="P20" s="56"/>
      <c r="Q20" s="56"/>
      <c r="R20" s="56"/>
      <c r="S20" s="57"/>
    </row>
    <row r="21" spans="7:19" x14ac:dyDescent="0.2">
      <c r="G21" s="16">
        <v>0.32291666666666669</v>
      </c>
      <c r="H21" s="1">
        <v>0.32291666666666669</v>
      </c>
      <c r="I21" s="52">
        <f t="shared" si="0"/>
        <v>0</v>
      </c>
      <c r="J21" s="53"/>
      <c r="K21" s="53"/>
      <c r="L21" s="53"/>
      <c r="M21" s="55">
        <f t="shared" ref="M21:M30" si="1">(I21*(H$30-H$20))/((G21-H$20))</f>
        <v>0</v>
      </c>
      <c r="N21" s="32">
        <f>SIN(N$10*(G21-H$20))</f>
        <v>0.58778482293254652</v>
      </c>
      <c r="O21" s="58">
        <f>N21*M21*N$11</f>
        <v>0</v>
      </c>
      <c r="P21" s="59">
        <f>M21+O21</f>
        <v>0</v>
      </c>
      <c r="Q21" s="58">
        <f>(J21*($H$30-$H$20))/(($G21-$H$20))+((SIN($N$10*($G21-$H$20)))*$M21*$N$11)</f>
        <v>0</v>
      </c>
      <c r="R21" s="58">
        <f>(K21*($H$30-$H$20))/(($G21-$H$20))+((SIN($N$10*($G21-$H$20)))*$M21*$N$11)</f>
        <v>0</v>
      </c>
      <c r="S21" s="60">
        <f>(L21*($H$30-$H$20))/(($G21-$H$20))+((SIN($N$10*($G21-$H$20)))*$M21*$N$11)</f>
        <v>0</v>
      </c>
    </row>
    <row r="22" spans="7:19" x14ac:dyDescent="0.2">
      <c r="G22" s="16">
        <v>0.33333333333333331</v>
      </c>
      <c r="H22" s="1">
        <v>0.33333333333333331</v>
      </c>
      <c r="I22" s="52">
        <f t="shared" si="0"/>
        <v>0</v>
      </c>
      <c r="J22" s="53"/>
      <c r="K22" s="53"/>
      <c r="L22" s="53"/>
      <c r="M22" s="55">
        <f t="shared" si="1"/>
        <v>0</v>
      </c>
      <c r="N22" s="32">
        <f t="shared" ref="N22:N30" si="2">SIN(N$10*(G22-H$20))</f>
        <v>0.95105618829288296</v>
      </c>
      <c r="O22" s="58">
        <f t="shared" ref="O22:O30" si="3">N22*M22*N$11</f>
        <v>0</v>
      </c>
      <c r="P22" s="59">
        <f t="shared" ref="P22:P30" si="4">M22+O22</f>
        <v>0</v>
      </c>
      <c r="Q22" s="58">
        <f t="shared" ref="Q22:Q30" si="5">(J22*($H$30-$H$20))/(($G22-$H$20))+((SIN($N$10*($G22-$H$20)))*$M22*$N$11)</f>
        <v>0</v>
      </c>
      <c r="R22" s="58">
        <f t="shared" ref="R22:R30" si="6">(K22*($H$30-$H$20))/(($G22-$H$20))+((SIN($N$10*($G22-$H$20)))*$M22*$N$11)</f>
        <v>0</v>
      </c>
      <c r="S22" s="60">
        <f t="shared" ref="S22:S30" si="7">(L22*($H$30-$H$20))/(($G22-$H$20))+((SIN($N$10*($G22-$H$20)))*$M22*$N$11)</f>
        <v>0</v>
      </c>
    </row>
    <row r="23" spans="7:19" x14ac:dyDescent="0.2">
      <c r="G23" s="16">
        <v>0.34375</v>
      </c>
      <c r="H23" s="1">
        <v>0.34375</v>
      </c>
      <c r="I23" s="52">
        <f t="shared" si="0"/>
        <v>0</v>
      </c>
      <c r="J23" s="53"/>
      <c r="K23" s="53"/>
      <c r="L23" s="53"/>
      <c r="M23" s="55">
        <f t="shared" si="1"/>
        <v>0</v>
      </c>
      <c r="N23" s="32">
        <f t="shared" si="2"/>
        <v>0.95105700829654993</v>
      </c>
      <c r="O23" s="58">
        <f t="shared" si="3"/>
        <v>0</v>
      </c>
      <c r="P23" s="59">
        <f t="shared" si="4"/>
        <v>0</v>
      </c>
      <c r="Q23" s="58">
        <f t="shared" si="5"/>
        <v>0</v>
      </c>
      <c r="R23" s="58">
        <f t="shared" si="6"/>
        <v>0</v>
      </c>
      <c r="S23" s="60">
        <f t="shared" si="7"/>
        <v>0</v>
      </c>
    </row>
    <row r="24" spans="7:19" x14ac:dyDescent="0.2">
      <c r="G24" s="16">
        <v>0.35416666666666669</v>
      </c>
      <c r="H24" s="1">
        <v>0.35416666666666702</v>
      </c>
      <c r="I24" s="52">
        <f t="shared" si="0"/>
        <v>0</v>
      </c>
      <c r="J24" s="53"/>
      <c r="K24" s="53"/>
      <c r="L24" s="53"/>
      <c r="M24" s="55">
        <f t="shared" si="1"/>
        <v>0</v>
      </c>
      <c r="N24" s="32">
        <f t="shared" si="2"/>
        <v>0.58778696973052635</v>
      </c>
      <c r="O24" s="58">
        <f t="shared" si="3"/>
        <v>0</v>
      </c>
      <c r="P24" s="59">
        <f t="shared" si="4"/>
        <v>0</v>
      </c>
      <c r="Q24" s="58">
        <f t="shared" si="5"/>
        <v>0</v>
      </c>
      <c r="R24" s="58">
        <f t="shared" si="6"/>
        <v>0</v>
      </c>
      <c r="S24" s="60">
        <f t="shared" si="7"/>
        <v>0</v>
      </c>
    </row>
    <row r="25" spans="7:19" x14ac:dyDescent="0.2">
      <c r="G25" s="16">
        <v>0.36458333333333331</v>
      </c>
      <c r="H25" s="1">
        <v>0.36458333333333298</v>
      </c>
      <c r="I25" s="52">
        <f t="shared" si="0"/>
        <v>0</v>
      </c>
      <c r="J25" s="53"/>
      <c r="K25" s="53"/>
      <c r="L25" s="53"/>
      <c r="M25" s="55">
        <f t="shared" si="1"/>
        <v>0</v>
      </c>
      <c r="N25" s="32">
        <f t="shared" si="2"/>
        <v>2.6535897751451227E-6</v>
      </c>
      <c r="O25" s="58">
        <f t="shared" si="3"/>
        <v>0</v>
      </c>
      <c r="P25" s="59">
        <f t="shared" si="4"/>
        <v>0</v>
      </c>
      <c r="Q25" s="58">
        <f t="shared" si="5"/>
        <v>0</v>
      </c>
      <c r="R25" s="58">
        <f t="shared" si="6"/>
        <v>0</v>
      </c>
      <c r="S25" s="60">
        <f t="shared" si="7"/>
        <v>0</v>
      </c>
    </row>
    <row r="26" spans="7:19" x14ac:dyDescent="0.2">
      <c r="G26" s="16">
        <v>0.375</v>
      </c>
      <c r="H26" s="1">
        <v>0.375</v>
      </c>
      <c r="I26" s="52">
        <f t="shared" si="0"/>
        <v>0</v>
      </c>
      <c r="J26" s="53"/>
      <c r="K26" s="53"/>
      <c r="L26" s="53"/>
      <c r="M26" s="55">
        <f t="shared" si="1"/>
        <v>0</v>
      </c>
      <c r="N26" s="32">
        <f t="shared" si="2"/>
        <v>-0.58778267613042523</v>
      </c>
      <c r="O26" s="58">
        <f t="shared" si="3"/>
        <v>0</v>
      </c>
      <c r="P26" s="59">
        <f t="shared" si="4"/>
        <v>0</v>
      </c>
      <c r="Q26" s="58">
        <f t="shared" si="5"/>
        <v>0</v>
      </c>
      <c r="R26" s="58">
        <f t="shared" si="6"/>
        <v>0</v>
      </c>
      <c r="S26" s="60">
        <f t="shared" si="7"/>
        <v>0</v>
      </c>
    </row>
    <row r="27" spans="7:19" x14ac:dyDescent="0.2">
      <c r="G27" s="16">
        <v>0.38541666666666669</v>
      </c>
      <c r="H27" s="1">
        <v>0.38541666666666602</v>
      </c>
      <c r="I27" s="52">
        <f t="shared" si="0"/>
        <v>0</v>
      </c>
      <c r="J27" s="53"/>
      <c r="K27" s="53"/>
      <c r="L27" s="53"/>
      <c r="M27" s="55">
        <f t="shared" si="1"/>
        <v>0</v>
      </c>
      <c r="N27" s="32">
        <f t="shared" si="2"/>
        <v>-0.95105536828252013</v>
      </c>
      <c r="O27" s="58">
        <f t="shared" si="3"/>
        <v>0</v>
      </c>
      <c r="P27" s="59">
        <f t="shared" si="4"/>
        <v>0</v>
      </c>
      <c r="Q27" s="58">
        <f t="shared" si="5"/>
        <v>0</v>
      </c>
      <c r="R27" s="58">
        <f t="shared" si="6"/>
        <v>0</v>
      </c>
      <c r="S27" s="60">
        <f t="shared" si="7"/>
        <v>0</v>
      </c>
    </row>
    <row r="28" spans="7:19" x14ac:dyDescent="0.2">
      <c r="G28" s="16">
        <v>0.39583333333333331</v>
      </c>
      <c r="H28" s="1">
        <v>0.39583333333333298</v>
      </c>
      <c r="I28" s="52">
        <f t="shared" si="0"/>
        <v>0</v>
      </c>
      <c r="J28" s="53"/>
      <c r="K28" s="53"/>
      <c r="L28" s="53"/>
      <c r="M28" s="55">
        <f t="shared" si="1"/>
        <v>0</v>
      </c>
      <c r="N28" s="32">
        <f t="shared" si="2"/>
        <v>-0.95105782829351992</v>
      </c>
      <c r="O28" s="58">
        <f t="shared" si="3"/>
        <v>0</v>
      </c>
      <c r="P28" s="59">
        <f t="shared" si="4"/>
        <v>0</v>
      </c>
      <c r="Q28" s="58">
        <f t="shared" si="5"/>
        <v>0</v>
      </c>
      <c r="R28" s="58">
        <f t="shared" si="6"/>
        <v>0</v>
      </c>
      <c r="S28" s="60">
        <f t="shared" si="7"/>
        <v>0</v>
      </c>
    </row>
    <row r="29" spans="7:19" x14ac:dyDescent="0.2">
      <c r="G29" s="16">
        <v>0.40625</v>
      </c>
      <c r="H29" s="1">
        <v>0.40625</v>
      </c>
      <c r="I29" s="52">
        <f t="shared" si="0"/>
        <v>0</v>
      </c>
      <c r="J29" s="53"/>
      <c r="K29" s="53"/>
      <c r="L29" s="53"/>
      <c r="M29" s="55">
        <f t="shared" si="1"/>
        <v>0</v>
      </c>
      <c r="N29" s="32">
        <f t="shared" si="2"/>
        <v>-0.58778911652436949</v>
      </c>
      <c r="O29" s="58">
        <f t="shared" si="3"/>
        <v>0</v>
      </c>
      <c r="P29" s="59">
        <f t="shared" si="4"/>
        <v>0</v>
      </c>
      <c r="Q29" s="58">
        <f t="shared" si="5"/>
        <v>0</v>
      </c>
      <c r="R29" s="58">
        <f t="shared" si="6"/>
        <v>0</v>
      </c>
      <c r="S29" s="60">
        <f t="shared" si="7"/>
        <v>0</v>
      </c>
    </row>
    <row r="30" spans="7:19" x14ac:dyDescent="0.2">
      <c r="G30" s="16">
        <v>0.41666666666666669</v>
      </c>
      <c r="H30" s="34">
        <v>0.41666666666666602</v>
      </c>
      <c r="I30" s="52">
        <f t="shared" si="0"/>
        <v>0</v>
      </c>
      <c r="J30" s="53"/>
      <c r="K30" s="53"/>
      <c r="L30" s="53"/>
      <c r="M30" s="55">
        <f t="shared" si="1"/>
        <v>0</v>
      </c>
      <c r="N30" s="32">
        <f t="shared" si="2"/>
        <v>-5.3071795467188463E-6</v>
      </c>
      <c r="O30" s="58">
        <f t="shared" si="3"/>
        <v>0</v>
      </c>
      <c r="P30" s="59">
        <f t="shared" si="4"/>
        <v>0</v>
      </c>
      <c r="Q30" s="58">
        <f t="shared" si="5"/>
        <v>0</v>
      </c>
      <c r="R30" s="58">
        <f t="shared" si="6"/>
        <v>0</v>
      </c>
      <c r="S30" s="60">
        <f t="shared" si="7"/>
        <v>0</v>
      </c>
    </row>
    <row r="31" spans="7:19" x14ac:dyDescent="0.2">
      <c r="G31" s="16">
        <v>0.42708333333333331</v>
      </c>
      <c r="H31" s="38">
        <v>0.42708333333333331</v>
      </c>
      <c r="I31" s="52">
        <f>SUM(J31:L31)</f>
        <v>0</v>
      </c>
      <c r="J31" s="53"/>
      <c r="K31" s="53"/>
      <c r="L31" s="53"/>
      <c r="M31" s="55">
        <f>(I31*(H$30-H$20))/((G31-H$20))</f>
        <v>0</v>
      </c>
      <c r="N31" s="32">
        <f>SIN(N$10*(G31-H$20))</f>
        <v>0.58778052932416525</v>
      </c>
      <c r="O31" s="58">
        <f>N31*M31*N$11</f>
        <v>0</v>
      </c>
      <c r="P31" s="59">
        <f>M31+O31</f>
        <v>0</v>
      </c>
      <c r="Q31" s="58">
        <f>(J31*($H$30-$H$20))/(($G31-$H$20))+((SIN($N$10*($G31-$H$20)))*$M31*$N$11)</f>
        <v>0</v>
      </c>
      <c r="R31" s="58">
        <f>(K31*($H$30-$H$20))/(($G31-$H$20))+((SIN($N$10*($G31-$H$20)))*$M31*$N$11)</f>
        <v>0</v>
      </c>
      <c r="S31" s="60">
        <f>(L31*($H$30-$H$20))/(($G31-$H$20))+((SIN($N$10*($G31-$H$20)))*$M31*$N$11)</f>
        <v>0</v>
      </c>
    </row>
    <row r="32" spans="7:19" x14ac:dyDescent="0.2">
      <c r="G32" s="16">
        <v>0.4375</v>
      </c>
      <c r="H32" s="38">
        <v>0.437500000000001</v>
      </c>
      <c r="I32" s="52">
        <f t="shared" ref="I32:I37" si="8">SUM(J32:L32)</f>
        <v>0</v>
      </c>
      <c r="J32" s="53"/>
      <c r="K32" s="53"/>
      <c r="L32" s="53"/>
      <c r="M32" s="55">
        <f t="shared" ref="M32:M37" si="9">(I32*(H$30-H$20))/((G32-H$20))</f>
        <v>0</v>
      </c>
      <c r="N32" s="32">
        <f t="shared" ref="N32:N37" si="10">SIN(N$10*(G32-H$20))</f>
        <v>0.95105454826545954</v>
      </c>
      <c r="O32" s="58">
        <f t="shared" ref="O32:O37" si="11">N32*M32*N$11</f>
        <v>0</v>
      </c>
      <c r="P32" s="59">
        <f t="shared" ref="P32:P37" si="12">M32+O32</f>
        <v>0</v>
      </c>
      <c r="Q32" s="58">
        <f t="shared" ref="Q32:Q37" si="13">(J32*($H$30-$H$20))/(($G32-$H$20))+((SIN($N$10*($G32-$H$20)))*$M32*$N$11)</f>
        <v>0</v>
      </c>
      <c r="R32" s="58">
        <f t="shared" ref="R32:R37" si="14">(K32*($H$30-$H$20))/(($G32-$H$20))+((SIN($N$10*($G32-$H$20)))*$M32*$N$11)</f>
        <v>0</v>
      </c>
      <c r="S32" s="60">
        <f t="shared" ref="S32:S37" si="15">(L32*($H$30-$H$20))/(($G32-$H$20))+((SIN($N$10*($G32-$H$20)))*$M32*$N$11)</f>
        <v>0</v>
      </c>
    </row>
    <row r="33" spans="7:19" x14ac:dyDescent="0.2">
      <c r="G33" s="16">
        <v>0.44791666666666669</v>
      </c>
      <c r="H33" s="38">
        <v>0.44791666666666802</v>
      </c>
      <c r="I33" s="52">
        <f t="shared" si="8"/>
        <v>0</v>
      </c>
      <c r="J33" s="53"/>
      <c r="K33" s="53"/>
      <c r="L33" s="53"/>
      <c r="M33" s="55">
        <f t="shared" si="9"/>
        <v>0</v>
      </c>
      <c r="N33" s="32">
        <f t="shared" si="10"/>
        <v>0.95105864828379183</v>
      </c>
      <c r="O33" s="58">
        <f t="shared" si="11"/>
        <v>0</v>
      </c>
      <c r="P33" s="59">
        <f t="shared" si="12"/>
        <v>0</v>
      </c>
      <c r="Q33" s="58">
        <f t="shared" si="13"/>
        <v>0</v>
      </c>
      <c r="R33" s="58">
        <f t="shared" si="14"/>
        <v>0</v>
      </c>
      <c r="S33" s="60">
        <f t="shared" si="15"/>
        <v>0</v>
      </c>
    </row>
    <row r="34" spans="7:19" x14ac:dyDescent="0.2">
      <c r="G34" s="16">
        <v>0.45833333333333331</v>
      </c>
      <c r="H34" s="38">
        <v>0.45833333333333498</v>
      </c>
      <c r="I34" s="52">
        <f t="shared" si="8"/>
        <v>0</v>
      </c>
      <c r="J34" s="53"/>
      <c r="K34" s="53"/>
      <c r="L34" s="53"/>
      <c r="M34" s="55">
        <f t="shared" si="9"/>
        <v>0</v>
      </c>
      <c r="N34" s="32">
        <f t="shared" si="10"/>
        <v>0.58779126331407383</v>
      </c>
      <c r="O34" s="58">
        <f t="shared" si="11"/>
        <v>0</v>
      </c>
      <c r="P34" s="59">
        <f t="shared" si="12"/>
        <v>0</v>
      </c>
      <c r="Q34" s="58">
        <f t="shared" si="13"/>
        <v>0</v>
      </c>
      <c r="R34" s="58">
        <f t="shared" si="14"/>
        <v>0</v>
      </c>
      <c r="S34" s="60">
        <f t="shared" si="15"/>
        <v>0</v>
      </c>
    </row>
    <row r="35" spans="7:19" x14ac:dyDescent="0.2">
      <c r="G35" s="16">
        <v>0.46875</v>
      </c>
      <c r="H35" s="38">
        <v>0.468750000000002</v>
      </c>
      <c r="I35" s="52">
        <f t="shared" si="8"/>
        <v>0</v>
      </c>
      <c r="J35" s="53"/>
      <c r="K35" s="53"/>
      <c r="L35" s="53"/>
      <c r="M35" s="55">
        <f t="shared" si="9"/>
        <v>0</v>
      </c>
      <c r="N35" s="32">
        <f t="shared" si="10"/>
        <v>7.9607693222520029E-6</v>
      </c>
      <c r="O35" s="58">
        <f t="shared" si="11"/>
        <v>0</v>
      </c>
      <c r="P35" s="59">
        <f t="shared" si="12"/>
        <v>0</v>
      </c>
      <c r="Q35" s="58">
        <f t="shared" si="13"/>
        <v>0</v>
      </c>
      <c r="R35" s="58">
        <f t="shared" si="14"/>
        <v>0</v>
      </c>
      <c r="S35" s="60">
        <f t="shared" si="15"/>
        <v>0</v>
      </c>
    </row>
    <row r="36" spans="7:19" x14ac:dyDescent="0.2">
      <c r="G36" s="16">
        <v>0.47916666666666669</v>
      </c>
      <c r="H36" s="38">
        <v>0.47916666666667002</v>
      </c>
      <c r="I36" s="52">
        <f t="shared" si="8"/>
        <v>0</v>
      </c>
      <c r="J36" s="53"/>
      <c r="K36" s="53"/>
      <c r="L36" s="53"/>
      <c r="M36" s="55">
        <f t="shared" si="9"/>
        <v>0</v>
      </c>
      <c r="N36" s="32">
        <f t="shared" si="10"/>
        <v>-0.58777838251376857</v>
      </c>
      <c r="O36" s="58">
        <f t="shared" si="11"/>
        <v>0</v>
      </c>
      <c r="P36" s="59">
        <f t="shared" si="12"/>
        <v>0</v>
      </c>
      <c r="Q36" s="58">
        <f t="shared" si="13"/>
        <v>0</v>
      </c>
      <c r="R36" s="58">
        <f t="shared" si="14"/>
        <v>0</v>
      </c>
      <c r="S36" s="60">
        <f t="shared" si="15"/>
        <v>0</v>
      </c>
    </row>
    <row r="37" spans="7:19" x14ac:dyDescent="0.2">
      <c r="G37" s="16">
        <v>0.48958333333333331</v>
      </c>
      <c r="H37" s="38">
        <v>0.48958333333333698</v>
      </c>
      <c r="I37" s="52">
        <f t="shared" si="8"/>
        <v>0</v>
      </c>
      <c r="J37" s="53"/>
      <c r="K37" s="53"/>
      <c r="L37" s="53"/>
      <c r="M37" s="55">
        <f t="shared" si="9"/>
        <v>0</v>
      </c>
      <c r="N37" s="32">
        <f t="shared" si="10"/>
        <v>-0.95105372824170198</v>
      </c>
      <c r="O37" s="58">
        <f t="shared" si="11"/>
        <v>0</v>
      </c>
      <c r="P37" s="59">
        <f t="shared" si="12"/>
        <v>0</v>
      </c>
      <c r="Q37" s="58">
        <f t="shared" si="13"/>
        <v>0</v>
      </c>
      <c r="R37" s="58">
        <f t="shared" si="14"/>
        <v>0</v>
      </c>
      <c r="S37" s="60">
        <f t="shared" si="15"/>
        <v>0</v>
      </c>
    </row>
    <row r="38" spans="7:19" x14ac:dyDescent="0.2">
      <c r="G38" s="16">
        <v>0.5</v>
      </c>
      <c r="H38" s="38">
        <v>0.5</v>
      </c>
      <c r="I38" s="52">
        <f>SUM(J38:L38)</f>
        <v>0</v>
      </c>
      <c r="J38" s="53"/>
      <c r="K38" s="53"/>
      <c r="L38" s="53"/>
      <c r="M38" s="55">
        <f>(I38*(H$30-H$20))/((G38-H$20))</f>
        <v>0</v>
      </c>
      <c r="N38" s="32">
        <f>SIN(N$10*(G38-H$20))</f>
        <v>-0.95105946826736787</v>
      </c>
      <c r="O38" s="58">
        <f>N38*M38*N$11</f>
        <v>0</v>
      </c>
      <c r="P38" s="59">
        <f>M38+O38</f>
        <v>0</v>
      </c>
      <c r="Q38" s="58">
        <f>(J38*($H$30-$H$20))/(($G38-$H$20))+((SIN($N$10*($G38-$H$20)))*$M38*$N$11)</f>
        <v>0</v>
      </c>
      <c r="R38" s="58">
        <f>(K38*($H$30-$H$20))/(($G38-$H$20))+((SIN($N$10*($G38-$H$20)))*$M38*$N$11)</f>
        <v>0</v>
      </c>
      <c r="S38" s="60">
        <f>(L38*($H$30-$H$20))/(($G38-$H$20))+((SIN($N$10*($G38-$H$20)))*$M38*$N$11)</f>
        <v>0</v>
      </c>
    </row>
    <row r="39" spans="7:19" ht="4" customHeight="1" thickBot="1" x14ac:dyDescent="0.25">
      <c r="G39" s="17"/>
      <c r="H39" s="18"/>
      <c r="I39" s="19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7:19" ht="17" thickBot="1" x14ac:dyDescent="0.25">
      <c r="M40" t="s">
        <v>37</v>
      </c>
    </row>
    <row r="41" spans="7:19" ht="23" thickTop="1" thickBot="1" x14ac:dyDescent="0.25">
      <c r="G41" s="27">
        <f ca="1">NOW()</f>
        <v>45450.410873263892</v>
      </c>
    </row>
    <row r="42" spans="7:19" ht="22" thickTop="1" x14ac:dyDescent="0.2">
      <c r="G42" s="28">
        <f ca="1">NOW()</f>
        <v>45450.410873263892</v>
      </c>
      <c r="H42" s="43"/>
      <c r="I42" s="51" t="s">
        <v>50</v>
      </c>
      <c r="J42" s="44"/>
      <c r="K42" s="43"/>
      <c r="L42" s="51" t="s">
        <v>51</v>
      </c>
      <c r="M42" s="45"/>
      <c r="N42" s="44"/>
      <c r="O42" s="51" t="s">
        <v>52</v>
      </c>
      <c r="P42" s="44"/>
      <c r="Q42" s="43"/>
      <c r="R42" s="51" t="s">
        <v>53</v>
      </c>
      <c r="S42" s="45"/>
    </row>
    <row r="43" spans="7:19" ht="17" thickBot="1" x14ac:dyDescent="0.25">
      <c r="G43" s="40" t="s">
        <v>46</v>
      </c>
      <c r="H43" s="46" t="s">
        <v>3</v>
      </c>
      <c r="I43" s="47" t="s">
        <v>4</v>
      </c>
      <c r="J43" s="47" t="s">
        <v>5</v>
      </c>
      <c r="K43" s="48" t="s">
        <v>3</v>
      </c>
      <c r="L43" s="49" t="s">
        <v>4</v>
      </c>
      <c r="M43" s="50" t="s">
        <v>5</v>
      </c>
      <c r="N43" s="47" t="s">
        <v>3</v>
      </c>
      <c r="O43" s="47" t="s">
        <v>4</v>
      </c>
      <c r="P43" s="47" t="s">
        <v>5</v>
      </c>
      <c r="Q43" s="48" t="s">
        <v>3</v>
      </c>
      <c r="R43" s="49" t="s">
        <v>4</v>
      </c>
      <c r="S43" s="50" t="s">
        <v>5</v>
      </c>
    </row>
    <row r="44" spans="7:19" x14ac:dyDescent="0.2">
      <c r="G44" s="31">
        <f>G21</f>
        <v>0.32291666666666669</v>
      </c>
      <c r="H44" s="61">
        <f>J21</f>
        <v>0</v>
      </c>
      <c r="I44" s="61">
        <f>K21</f>
        <v>0</v>
      </c>
      <c r="J44" s="61">
        <f>L21</f>
        <v>0</v>
      </c>
      <c r="K44" s="61">
        <f t="shared" ref="K44:K61" si="16">$S$65-H44</f>
        <v>50</v>
      </c>
      <c r="L44" s="61">
        <f>$S$66-O192</f>
        <v>50</v>
      </c>
      <c r="M44" s="61">
        <f t="shared" ref="M44:M61" si="17">$S$67-J44</f>
        <v>50</v>
      </c>
      <c r="N44" s="42" t="str">
        <f>IF(H44=0,"",K44*($G44-$H$20)/H44)</f>
        <v/>
      </c>
      <c r="O44" s="42" t="str">
        <f>IF(I44=0,"",L44*($G44-$H$20)/I44)</f>
        <v/>
      </c>
      <c r="P44" s="42" t="str">
        <f>IF(J44=0,"",M44*($G44-$H$20)/J44)</f>
        <v/>
      </c>
      <c r="Q44" s="62">
        <f t="shared" ref="Q44:Q61" si="18">Q21-$S$65</f>
        <v>-50</v>
      </c>
      <c r="R44" s="62">
        <f t="shared" ref="R44:R61" si="19">R21-$S$66</f>
        <v>-50</v>
      </c>
      <c r="S44" s="62">
        <f t="shared" ref="S44:S61" si="20">S21-$S$67</f>
        <v>-50</v>
      </c>
    </row>
    <row r="45" spans="7:19" x14ac:dyDescent="0.2">
      <c r="G45" s="31">
        <f t="shared" ref="G45:G61" si="21">G22</f>
        <v>0.33333333333333331</v>
      </c>
      <c r="H45" s="61">
        <f t="shared" ref="H45:H61" si="22">J22</f>
        <v>0</v>
      </c>
      <c r="I45" s="61">
        <f t="shared" ref="I45:I61" si="23">K22</f>
        <v>0</v>
      </c>
      <c r="J45" s="61">
        <f t="shared" ref="J45:J60" si="24">L22</f>
        <v>0</v>
      </c>
      <c r="K45" s="61">
        <f t="shared" si="16"/>
        <v>50</v>
      </c>
      <c r="L45" s="61">
        <f t="shared" ref="L45:L60" si="25">$S$66-O193</f>
        <v>50</v>
      </c>
      <c r="M45" s="61">
        <f t="shared" si="17"/>
        <v>50</v>
      </c>
      <c r="N45" s="42" t="str">
        <f t="shared" ref="N45:N60" si="26">IF(H45=0,"",K45*($G45-$H$20)/H45)</f>
        <v/>
      </c>
      <c r="O45" s="42" t="str">
        <f t="shared" ref="O45:O60" si="27">IF(I45=0,"",L45*($G45-$H$20)/I45)</f>
        <v/>
      </c>
      <c r="P45" s="42" t="str">
        <f t="shared" ref="P45:P60" si="28">IF(J45=0,"",M45*($G45-$H$20)/J45)</f>
        <v/>
      </c>
      <c r="Q45" s="62">
        <f t="shared" si="18"/>
        <v>-50</v>
      </c>
      <c r="R45" s="62">
        <f t="shared" si="19"/>
        <v>-50</v>
      </c>
      <c r="S45" s="62">
        <f t="shared" si="20"/>
        <v>-50</v>
      </c>
    </row>
    <row r="46" spans="7:19" x14ac:dyDescent="0.2">
      <c r="G46" s="31">
        <f t="shared" si="21"/>
        <v>0.34375</v>
      </c>
      <c r="H46" s="61">
        <f t="shared" si="22"/>
        <v>0</v>
      </c>
      <c r="I46" s="61">
        <f t="shared" si="23"/>
        <v>0</v>
      </c>
      <c r="J46" s="61">
        <f t="shared" si="24"/>
        <v>0</v>
      </c>
      <c r="K46" s="61">
        <f t="shared" si="16"/>
        <v>50</v>
      </c>
      <c r="L46" s="61">
        <f t="shared" si="25"/>
        <v>50</v>
      </c>
      <c r="M46" s="61">
        <f t="shared" si="17"/>
        <v>50</v>
      </c>
      <c r="N46" s="42" t="str">
        <f t="shared" si="26"/>
        <v/>
      </c>
      <c r="O46" s="42" t="str">
        <f t="shared" si="27"/>
        <v/>
      </c>
      <c r="P46" s="42" t="str">
        <f t="shared" si="28"/>
        <v/>
      </c>
      <c r="Q46" s="62">
        <f t="shared" si="18"/>
        <v>-50</v>
      </c>
      <c r="R46" s="62">
        <f t="shared" si="19"/>
        <v>-50</v>
      </c>
      <c r="S46" s="62">
        <f t="shared" si="20"/>
        <v>-50</v>
      </c>
    </row>
    <row r="47" spans="7:19" x14ac:dyDescent="0.2">
      <c r="G47" s="31">
        <f t="shared" si="21"/>
        <v>0.35416666666666669</v>
      </c>
      <c r="H47" s="61">
        <f t="shared" si="22"/>
        <v>0</v>
      </c>
      <c r="I47" s="61">
        <f t="shared" si="23"/>
        <v>0</v>
      </c>
      <c r="J47" s="61">
        <f t="shared" si="24"/>
        <v>0</v>
      </c>
      <c r="K47" s="61">
        <f t="shared" si="16"/>
        <v>50</v>
      </c>
      <c r="L47" s="61">
        <f t="shared" si="25"/>
        <v>50</v>
      </c>
      <c r="M47" s="61">
        <f t="shared" si="17"/>
        <v>50</v>
      </c>
      <c r="N47" s="42" t="str">
        <f t="shared" si="26"/>
        <v/>
      </c>
      <c r="O47" s="42" t="str">
        <f t="shared" si="27"/>
        <v/>
      </c>
      <c r="P47" s="42" t="str">
        <f t="shared" si="28"/>
        <v/>
      </c>
      <c r="Q47" s="62">
        <f t="shared" si="18"/>
        <v>-50</v>
      </c>
      <c r="R47" s="62">
        <f t="shared" si="19"/>
        <v>-50</v>
      </c>
      <c r="S47" s="62">
        <f t="shared" si="20"/>
        <v>-50</v>
      </c>
    </row>
    <row r="48" spans="7:19" x14ac:dyDescent="0.2">
      <c r="G48" s="31">
        <f t="shared" si="21"/>
        <v>0.36458333333333331</v>
      </c>
      <c r="H48" s="61">
        <f t="shared" si="22"/>
        <v>0</v>
      </c>
      <c r="I48" s="61">
        <f t="shared" si="23"/>
        <v>0</v>
      </c>
      <c r="J48" s="61">
        <f t="shared" si="24"/>
        <v>0</v>
      </c>
      <c r="K48" s="61">
        <f t="shared" si="16"/>
        <v>50</v>
      </c>
      <c r="L48" s="61">
        <f t="shared" si="25"/>
        <v>50</v>
      </c>
      <c r="M48" s="61">
        <f t="shared" si="17"/>
        <v>50</v>
      </c>
      <c r="N48" s="42" t="str">
        <f t="shared" si="26"/>
        <v/>
      </c>
      <c r="O48" s="42" t="str">
        <f t="shared" si="27"/>
        <v/>
      </c>
      <c r="P48" s="42" t="str">
        <f t="shared" si="28"/>
        <v/>
      </c>
      <c r="Q48" s="62">
        <f t="shared" si="18"/>
        <v>-50</v>
      </c>
      <c r="R48" s="62">
        <f t="shared" si="19"/>
        <v>-50</v>
      </c>
      <c r="S48" s="62">
        <f t="shared" si="20"/>
        <v>-50</v>
      </c>
    </row>
    <row r="49" spans="7:20" x14ac:dyDescent="0.2">
      <c r="G49" s="31">
        <f t="shared" si="21"/>
        <v>0.375</v>
      </c>
      <c r="H49" s="61">
        <f t="shared" si="22"/>
        <v>0</v>
      </c>
      <c r="I49" s="61">
        <f t="shared" si="23"/>
        <v>0</v>
      </c>
      <c r="J49" s="61">
        <f t="shared" si="24"/>
        <v>0</v>
      </c>
      <c r="K49" s="61">
        <f t="shared" si="16"/>
        <v>50</v>
      </c>
      <c r="L49" s="61">
        <f t="shared" si="25"/>
        <v>50</v>
      </c>
      <c r="M49" s="61">
        <f t="shared" si="17"/>
        <v>50</v>
      </c>
      <c r="N49" s="42" t="str">
        <f t="shared" si="26"/>
        <v/>
      </c>
      <c r="O49" s="42" t="str">
        <f t="shared" si="27"/>
        <v/>
      </c>
      <c r="P49" s="42" t="str">
        <f t="shared" si="28"/>
        <v/>
      </c>
      <c r="Q49" s="62">
        <f t="shared" si="18"/>
        <v>-50</v>
      </c>
      <c r="R49" s="62">
        <f t="shared" si="19"/>
        <v>-50</v>
      </c>
      <c r="S49" s="62">
        <f t="shared" si="20"/>
        <v>-50</v>
      </c>
    </row>
    <row r="50" spans="7:20" x14ac:dyDescent="0.2">
      <c r="G50" s="31">
        <f t="shared" si="21"/>
        <v>0.38541666666666669</v>
      </c>
      <c r="H50" s="61">
        <f t="shared" si="22"/>
        <v>0</v>
      </c>
      <c r="I50" s="61">
        <f t="shared" si="23"/>
        <v>0</v>
      </c>
      <c r="J50" s="61">
        <f t="shared" si="24"/>
        <v>0</v>
      </c>
      <c r="K50" s="61">
        <f t="shared" si="16"/>
        <v>50</v>
      </c>
      <c r="L50" s="61">
        <f t="shared" si="25"/>
        <v>50</v>
      </c>
      <c r="M50" s="61">
        <f t="shared" si="17"/>
        <v>50</v>
      </c>
      <c r="N50" s="42" t="str">
        <f t="shared" si="26"/>
        <v/>
      </c>
      <c r="O50" s="42" t="str">
        <f t="shared" si="27"/>
        <v/>
      </c>
      <c r="P50" s="42" t="str">
        <f t="shared" si="28"/>
        <v/>
      </c>
      <c r="Q50" s="62">
        <f t="shared" si="18"/>
        <v>-50</v>
      </c>
      <c r="R50" s="62">
        <f t="shared" si="19"/>
        <v>-50</v>
      </c>
      <c r="S50" s="62">
        <f t="shared" si="20"/>
        <v>-50</v>
      </c>
    </row>
    <row r="51" spans="7:20" x14ac:dyDescent="0.2">
      <c r="G51" s="31">
        <f t="shared" si="21"/>
        <v>0.39583333333333331</v>
      </c>
      <c r="H51" s="61">
        <f t="shared" si="22"/>
        <v>0</v>
      </c>
      <c r="I51" s="61">
        <f t="shared" si="23"/>
        <v>0</v>
      </c>
      <c r="J51" s="61">
        <f t="shared" si="24"/>
        <v>0</v>
      </c>
      <c r="K51" s="61">
        <f t="shared" si="16"/>
        <v>50</v>
      </c>
      <c r="L51" s="61">
        <f t="shared" si="25"/>
        <v>50</v>
      </c>
      <c r="M51" s="61">
        <f t="shared" si="17"/>
        <v>50</v>
      </c>
      <c r="N51" s="42" t="str">
        <f t="shared" si="26"/>
        <v/>
      </c>
      <c r="O51" s="42" t="str">
        <f t="shared" si="27"/>
        <v/>
      </c>
      <c r="P51" s="42" t="str">
        <f t="shared" si="28"/>
        <v/>
      </c>
      <c r="Q51" s="62">
        <f t="shared" si="18"/>
        <v>-50</v>
      </c>
      <c r="R51" s="62">
        <f t="shared" si="19"/>
        <v>-50</v>
      </c>
      <c r="S51" s="62">
        <f t="shared" si="20"/>
        <v>-50</v>
      </c>
    </row>
    <row r="52" spans="7:20" x14ac:dyDescent="0.2">
      <c r="G52" s="31">
        <f t="shared" si="21"/>
        <v>0.40625</v>
      </c>
      <c r="H52" s="61">
        <f t="shared" si="22"/>
        <v>0</v>
      </c>
      <c r="I52" s="61">
        <f t="shared" si="23"/>
        <v>0</v>
      </c>
      <c r="J52" s="61">
        <f t="shared" si="24"/>
        <v>0</v>
      </c>
      <c r="K52" s="61">
        <f t="shared" si="16"/>
        <v>50</v>
      </c>
      <c r="L52" s="61">
        <f t="shared" si="25"/>
        <v>50</v>
      </c>
      <c r="M52" s="61">
        <f t="shared" si="17"/>
        <v>50</v>
      </c>
      <c r="N52" s="42" t="str">
        <f t="shared" si="26"/>
        <v/>
      </c>
      <c r="O52" s="42" t="str">
        <f t="shared" si="27"/>
        <v/>
      </c>
      <c r="P52" s="42" t="str">
        <f t="shared" si="28"/>
        <v/>
      </c>
      <c r="Q52" s="62">
        <f t="shared" si="18"/>
        <v>-50</v>
      </c>
      <c r="R52" s="62">
        <f t="shared" si="19"/>
        <v>-50</v>
      </c>
      <c r="S52" s="62">
        <f t="shared" si="20"/>
        <v>-50</v>
      </c>
    </row>
    <row r="53" spans="7:20" x14ac:dyDescent="0.2">
      <c r="G53" s="31">
        <f t="shared" si="21"/>
        <v>0.41666666666666669</v>
      </c>
      <c r="H53" s="61">
        <f t="shared" si="22"/>
        <v>0</v>
      </c>
      <c r="I53" s="61">
        <f t="shared" si="23"/>
        <v>0</v>
      </c>
      <c r="J53" s="61">
        <f t="shared" si="24"/>
        <v>0</v>
      </c>
      <c r="K53" s="61">
        <f t="shared" si="16"/>
        <v>50</v>
      </c>
      <c r="L53" s="61">
        <f t="shared" si="25"/>
        <v>50</v>
      </c>
      <c r="M53" s="61">
        <f t="shared" si="17"/>
        <v>50</v>
      </c>
      <c r="N53" s="42" t="str">
        <f t="shared" si="26"/>
        <v/>
      </c>
      <c r="O53" s="42" t="str">
        <f t="shared" si="27"/>
        <v/>
      </c>
      <c r="P53" s="42" t="str">
        <f t="shared" si="28"/>
        <v/>
      </c>
      <c r="Q53" s="62">
        <f t="shared" si="18"/>
        <v>-50</v>
      </c>
      <c r="R53" s="62">
        <f t="shared" si="19"/>
        <v>-50</v>
      </c>
      <c r="S53" s="62">
        <f t="shared" si="20"/>
        <v>-50</v>
      </c>
    </row>
    <row r="54" spans="7:20" x14ac:dyDescent="0.2">
      <c r="G54" s="31">
        <f t="shared" si="21"/>
        <v>0.42708333333333331</v>
      </c>
      <c r="H54" s="61">
        <f t="shared" si="22"/>
        <v>0</v>
      </c>
      <c r="I54" s="61">
        <f t="shared" si="23"/>
        <v>0</v>
      </c>
      <c r="J54" s="61">
        <f t="shared" si="24"/>
        <v>0</v>
      </c>
      <c r="K54" s="61">
        <f t="shared" si="16"/>
        <v>50</v>
      </c>
      <c r="L54" s="61">
        <f t="shared" si="25"/>
        <v>50</v>
      </c>
      <c r="M54" s="61">
        <f t="shared" si="17"/>
        <v>50</v>
      </c>
      <c r="N54" s="42" t="str">
        <f t="shared" si="26"/>
        <v/>
      </c>
      <c r="O54" s="42" t="str">
        <f t="shared" si="27"/>
        <v/>
      </c>
      <c r="P54" s="42" t="str">
        <f t="shared" si="28"/>
        <v/>
      </c>
      <c r="Q54" s="62">
        <f t="shared" si="18"/>
        <v>-50</v>
      </c>
      <c r="R54" s="62">
        <f t="shared" si="19"/>
        <v>-50</v>
      </c>
      <c r="S54" s="62">
        <f t="shared" si="20"/>
        <v>-50</v>
      </c>
    </row>
    <row r="55" spans="7:20" x14ac:dyDescent="0.2">
      <c r="G55" s="31">
        <f t="shared" si="21"/>
        <v>0.4375</v>
      </c>
      <c r="H55" s="61">
        <f t="shared" si="22"/>
        <v>0</v>
      </c>
      <c r="I55" s="61">
        <f t="shared" si="23"/>
        <v>0</v>
      </c>
      <c r="J55" s="61">
        <f t="shared" si="24"/>
        <v>0</v>
      </c>
      <c r="K55" s="61">
        <f t="shared" si="16"/>
        <v>50</v>
      </c>
      <c r="L55" s="61">
        <f t="shared" si="25"/>
        <v>50</v>
      </c>
      <c r="M55" s="61">
        <f t="shared" si="17"/>
        <v>50</v>
      </c>
      <c r="N55" s="42" t="str">
        <f t="shared" si="26"/>
        <v/>
      </c>
      <c r="O55" s="42" t="str">
        <f t="shared" si="27"/>
        <v/>
      </c>
      <c r="P55" s="42" t="str">
        <f t="shared" si="28"/>
        <v/>
      </c>
      <c r="Q55" s="62">
        <f t="shared" si="18"/>
        <v>-50</v>
      </c>
      <c r="R55" s="62">
        <f t="shared" si="19"/>
        <v>-50</v>
      </c>
      <c r="S55" s="62">
        <f t="shared" si="20"/>
        <v>-50</v>
      </c>
    </row>
    <row r="56" spans="7:20" x14ac:dyDescent="0.2">
      <c r="G56" s="31">
        <f t="shared" si="21"/>
        <v>0.44791666666666669</v>
      </c>
      <c r="H56" s="61">
        <f t="shared" si="22"/>
        <v>0</v>
      </c>
      <c r="I56" s="61">
        <f t="shared" si="23"/>
        <v>0</v>
      </c>
      <c r="J56" s="61">
        <f t="shared" si="24"/>
        <v>0</v>
      </c>
      <c r="K56" s="61">
        <f t="shared" si="16"/>
        <v>50</v>
      </c>
      <c r="L56" s="61">
        <f t="shared" si="25"/>
        <v>50</v>
      </c>
      <c r="M56" s="61">
        <f t="shared" si="17"/>
        <v>50</v>
      </c>
      <c r="N56" s="42" t="str">
        <f t="shared" si="26"/>
        <v/>
      </c>
      <c r="O56" s="42" t="str">
        <f t="shared" si="27"/>
        <v/>
      </c>
      <c r="P56" s="42" t="str">
        <f t="shared" si="28"/>
        <v/>
      </c>
      <c r="Q56" s="62">
        <f t="shared" si="18"/>
        <v>-50</v>
      </c>
      <c r="R56" s="62">
        <f t="shared" si="19"/>
        <v>-50</v>
      </c>
      <c r="S56" s="62">
        <f t="shared" si="20"/>
        <v>-50</v>
      </c>
    </row>
    <row r="57" spans="7:20" x14ac:dyDescent="0.2">
      <c r="G57" s="31">
        <f>G34</f>
        <v>0.45833333333333331</v>
      </c>
      <c r="H57" s="61">
        <f t="shared" si="22"/>
        <v>0</v>
      </c>
      <c r="I57" s="61">
        <f t="shared" si="23"/>
        <v>0</v>
      </c>
      <c r="J57" s="61">
        <f t="shared" si="24"/>
        <v>0</v>
      </c>
      <c r="K57" s="61">
        <f t="shared" si="16"/>
        <v>50</v>
      </c>
      <c r="L57" s="61">
        <f t="shared" si="25"/>
        <v>50</v>
      </c>
      <c r="M57" s="61">
        <f t="shared" si="17"/>
        <v>50</v>
      </c>
      <c r="N57" s="42" t="str">
        <f t="shared" si="26"/>
        <v/>
      </c>
      <c r="O57" s="42" t="str">
        <f t="shared" si="27"/>
        <v/>
      </c>
      <c r="P57" s="42" t="str">
        <f t="shared" si="28"/>
        <v/>
      </c>
      <c r="Q57" s="62">
        <f t="shared" si="18"/>
        <v>-50</v>
      </c>
      <c r="R57" s="62">
        <f t="shared" si="19"/>
        <v>-50</v>
      </c>
      <c r="S57" s="62">
        <f t="shared" si="20"/>
        <v>-50</v>
      </c>
    </row>
    <row r="58" spans="7:20" x14ac:dyDescent="0.2">
      <c r="G58" s="31">
        <f t="shared" si="21"/>
        <v>0.46875</v>
      </c>
      <c r="H58" s="61">
        <f t="shared" si="22"/>
        <v>0</v>
      </c>
      <c r="I58" s="61">
        <f t="shared" si="23"/>
        <v>0</v>
      </c>
      <c r="J58" s="61">
        <f t="shared" si="24"/>
        <v>0</v>
      </c>
      <c r="K58" s="61">
        <f t="shared" si="16"/>
        <v>50</v>
      </c>
      <c r="L58" s="61">
        <f t="shared" si="25"/>
        <v>50</v>
      </c>
      <c r="M58" s="61">
        <f t="shared" si="17"/>
        <v>50</v>
      </c>
      <c r="N58" s="42" t="str">
        <f t="shared" si="26"/>
        <v/>
      </c>
      <c r="O58" s="42" t="str">
        <f t="shared" si="27"/>
        <v/>
      </c>
      <c r="P58" s="42" t="str">
        <f t="shared" si="28"/>
        <v/>
      </c>
      <c r="Q58" s="62">
        <f t="shared" si="18"/>
        <v>-50</v>
      </c>
      <c r="R58" s="62">
        <f t="shared" si="19"/>
        <v>-50</v>
      </c>
      <c r="S58" s="62">
        <f t="shared" si="20"/>
        <v>-50</v>
      </c>
    </row>
    <row r="59" spans="7:20" x14ac:dyDescent="0.2">
      <c r="G59" s="31">
        <f t="shared" si="21"/>
        <v>0.47916666666666669</v>
      </c>
      <c r="H59" s="61">
        <f t="shared" si="22"/>
        <v>0</v>
      </c>
      <c r="I59" s="61">
        <f t="shared" si="23"/>
        <v>0</v>
      </c>
      <c r="J59" s="61">
        <f t="shared" si="24"/>
        <v>0</v>
      </c>
      <c r="K59" s="61">
        <f t="shared" si="16"/>
        <v>50</v>
      </c>
      <c r="L59" s="61">
        <f t="shared" si="25"/>
        <v>50</v>
      </c>
      <c r="M59" s="61">
        <f t="shared" si="17"/>
        <v>50</v>
      </c>
      <c r="N59" s="42" t="str">
        <f t="shared" si="26"/>
        <v/>
      </c>
      <c r="O59" s="42" t="str">
        <f t="shared" si="27"/>
        <v/>
      </c>
      <c r="P59" s="42" t="str">
        <f t="shared" si="28"/>
        <v/>
      </c>
      <c r="Q59" s="62">
        <f t="shared" si="18"/>
        <v>-50</v>
      </c>
      <c r="R59" s="62">
        <f t="shared" si="19"/>
        <v>-50</v>
      </c>
      <c r="S59" s="62">
        <f t="shared" si="20"/>
        <v>-50</v>
      </c>
    </row>
    <row r="60" spans="7:20" x14ac:dyDescent="0.2">
      <c r="G60" s="31">
        <f>G37</f>
        <v>0.48958333333333331</v>
      </c>
      <c r="H60" s="61">
        <f t="shared" si="22"/>
        <v>0</v>
      </c>
      <c r="I60" s="61">
        <f t="shared" si="23"/>
        <v>0</v>
      </c>
      <c r="J60" s="61">
        <f t="shared" si="24"/>
        <v>0</v>
      </c>
      <c r="K60" s="61">
        <f t="shared" si="16"/>
        <v>50</v>
      </c>
      <c r="L60" s="61">
        <f t="shared" si="25"/>
        <v>50</v>
      </c>
      <c r="M60" s="61">
        <f t="shared" si="17"/>
        <v>50</v>
      </c>
      <c r="N60" s="42" t="str">
        <f t="shared" si="26"/>
        <v/>
      </c>
      <c r="O60" s="42" t="str">
        <f t="shared" si="27"/>
        <v/>
      </c>
      <c r="P60" s="42" t="str">
        <f t="shared" si="28"/>
        <v/>
      </c>
      <c r="Q60" s="62">
        <f t="shared" si="18"/>
        <v>-50</v>
      </c>
      <c r="R60" s="62">
        <f t="shared" si="19"/>
        <v>-50</v>
      </c>
      <c r="S60" s="62">
        <f t="shared" si="20"/>
        <v>-50</v>
      </c>
    </row>
    <row r="61" spans="7:20" x14ac:dyDescent="0.2">
      <c r="G61" s="31">
        <f t="shared" si="21"/>
        <v>0.5</v>
      </c>
      <c r="H61" s="61">
        <f t="shared" si="22"/>
        <v>0</v>
      </c>
      <c r="I61" s="61">
        <f t="shared" si="23"/>
        <v>0</v>
      </c>
      <c r="J61" s="61">
        <f>L38</f>
        <v>0</v>
      </c>
      <c r="K61" s="61">
        <f t="shared" si="16"/>
        <v>50</v>
      </c>
      <c r="L61" s="61">
        <f>$S$66-O209</f>
        <v>50</v>
      </c>
      <c r="M61" s="61">
        <f t="shared" si="17"/>
        <v>50</v>
      </c>
      <c r="N61" s="42" t="str">
        <f>IF(H61=0,"",K61*($G61-$H$20)/H61)</f>
        <v/>
      </c>
      <c r="O61" s="42" t="str">
        <f>IF(I61=0,"",L61*($G61-$H$20)/I61)</f>
        <v/>
      </c>
      <c r="P61" s="42" t="str">
        <f>IF(J61=0,"",M61*($G61-$H$20)/J61)</f>
        <v/>
      </c>
      <c r="Q61" s="62">
        <f t="shared" si="18"/>
        <v>-50</v>
      </c>
      <c r="R61" s="62">
        <f t="shared" si="19"/>
        <v>-50</v>
      </c>
      <c r="S61" s="62">
        <f t="shared" si="20"/>
        <v>-50</v>
      </c>
    </row>
    <row r="62" spans="7:20" x14ac:dyDescent="0.2">
      <c r="G62" s="31"/>
      <c r="H62" s="63"/>
      <c r="I62" s="63"/>
      <c r="J62" s="63"/>
      <c r="K62" s="63"/>
      <c r="L62" s="63"/>
      <c r="M62" s="63"/>
      <c r="N62" s="64"/>
      <c r="O62" s="64"/>
      <c r="P62" s="64"/>
      <c r="Q62" s="65"/>
      <c r="R62" s="65"/>
      <c r="S62" s="65"/>
      <c r="T62" s="66"/>
    </row>
    <row r="63" spans="7:20" ht="17" thickBot="1" x14ac:dyDescent="0.25">
      <c r="G63" s="31"/>
      <c r="H63" s="81" t="s">
        <v>56</v>
      </c>
      <c r="I63" s="63"/>
      <c r="J63" s="63"/>
      <c r="K63" s="63"/>
      <c r="L63" s="63"/>
      <c r="M63" s="63"/>
      <c r="N63" s="64"/>
      <c r="O63" s="64"/>
      <c r="P63" s="64"/>
      <c r="Q63" s="65"/>
      <c r="R63" s="65"/>
      <c r="S63" s="65"/>
      <c r="T63" s="66"/>
    </row>
    <row r="64" spans="7:20" ht="18" thickTop="1" thickBot="1" x14ac:dyDescent="0.25">
      <c r="H64" s="67" t="s">
        <v>48</v>
      </c>
      <c r="I64" s="68" t="s">
        <v>47</v>
      </c>
      <c r="J64" s="69">
        <v>2</v>
      </c>
      <c r="K64" s="69">
        <v>3</v>
      </c>
      <c r="L64" s="69">
        <v>4</v>
      </c>
      <c r="M64" s="69">
        <v>5</v>
      </c>
      <c r="N64" s="69">
        <v>6</v>
      </c>
      <c r="O64" s="69">
        <v>7</v>
      </c>
      <c r="P64" s="69">
        <v>8</v>
      </c>
      <c r="Q64" s="69">
        <v>9</v>
      </c>
      <c r="R64" s="69"/>
      <c r="S64" s="70" t="s">
        <v>49</v>
      </c>
    </row>
    <row r="65" spans="7:19" ht="17" thickTop="1" x14ac:dyDescent="0.2">
      <c r="G65" s="78" t="s">
        <v>3</v>
      </c>
      <c r="H65" s="71">
        <v>50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3">
        <f>SUM(H65:R65)</f>
        <v>50</v>
      </c>
    </row>
    <row r="66" spans="7:19" x14ac:dyDescent="0.2">
      <c r="G66" s="79" t="s">
        <v>4</v>
      </c>
      <c r="H66" s="71">
        <v>50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3">
        <f>SUM(H66:R66)</f>
        <v>50</v>
      </c>
    </row>
    <row r="67" spans="7:19" ht="17" thickBot="1" x14ac:dyDescent="0.25">
      <c r="G67" s="80" t="s">
        <v>5</v>
      </c>
      <c r="H67" s="74">
        <v>50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6">
        <f>SUM(H67:R67)</f>
        <v>50</v>
      </c>
    </row>
    <row r="68" spans="7:19" ht="17" thickTop="1" x14ac:dyDescent="0.2"/>
    <row r="192" spans="15:15" x14ac:dyDescent="0.2">
      <c r="O192" s="41">
        <f>K21</f>
        <v>0</v>
      </c>
    </row>
  </sheetData>
  <sheetProtection sheet="1"/>
  <customSheetViews>
    <customSheetView guid="{EC5D33BB-131E-A444-9CC3-F6BF23471D06}" showPageBreaks="1" topLeftCell="A8">
      <selection activeCell="D8" sqref="D8"/>
      <pageMargins left="0.70866141732283472" right="0.70866141732283472" top="0.74803149606299213" bottom="0.74803149606299213" header="0.31496062992125984" footer="0.31496062992125984"/>
      <pageSetup paperSize="9" orientation="portrait" horizontalDpi="0" verticalDpi="0"/>
    </customSheetView>
    <customSheetView guid="{CCA01CD8-F787-FF49-9983-E49F37765890}" showPageBreaks="1" hiddenRows="1" hiddenColumns="1" topLeftCell="G9">
      <selection activeCell="G1" sqref="A1:XFD8"/>
      <pageMargins left="0.70866141732283472" right="0.70866141732283472" top="0.74803149606299213" bottom="0.74803149606299213" header="0.31496062992125984" footer="0.31496062992125984"/>
      <pageSetup paperSize="9" orientation="portrait" horizontalDpi="0" verticalDpi="0"/>
    </customSheetView>
  </customSheetViews>
  <mergeCells count="3">
    <mergeCell ref="G13:H13"/>
    <mergeCell ref="I14:L14"/>
    <mergeCell ref="I13:S13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0" verticalDpi="0"/>
  <headerFooter>
    <oddHeader>&amp;L&amp;"Helvetica,Normal"&amp;K000000&amp;F&amp;C&amp;"Calibri Bold,Gras"&amp;16&amp;K000000
Prévision nombre total de feuilles de route et de  participants</oddHeader>
    <oddFooter>&amp;C&amp;"Calibri,Normal"&amp;K000000page &amp;P / &amp;N&amp;R&amp;"Helvetica,Normal"&amp;K000000&amp;D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CD348-BB6E-3048-9E09-5AA0859D512D}">
  <sheetPr>
    <pageSetUpPr fitToPage="1"/>
  </sheetPr>
  <dimension ref="B2:B21"/>
  <sheetViews>
    <sheetView workbookViewId="0">
      <selection activeCell="B21" sqref="B21"/>
    </sheetView>
  </sheetViews>
  <sheetFormatPr baseColWidth="10" defaultRowHeight="16" x14ac:dyDescent="0.2"/>
  <sheetData>
    <row r="2" spans="2:2" x14ac:dyDescent="0.2">
      <c r="B2" t="s">
        <v>11</v>
      </c>
    </row>
    <row r="3" spans="2:2" x14ac:dyDescent="0.2">
      <c r="B3" t="s">
        <v>12</v>
      </c>
    </row>
    <row r="4" spans="2:2" x14ac:dyDescent="0.2">
      <c r="B4" s="21" t="s">
        <v>13</v>
      </c>
    </row>
    <row r="5" spans="2:2" x14ac:dyDescent="0.2">
      <c r="B5" s="22" t="s">
        <v>17</v>
      </c>
    </row>
    <row r="6" spans="2:2" x14ac:dyDescent="0.2">
      <c r="B6" t="s">
        <v>39</v>
      </c>
    </row>
    <row r="7" spans="2:2" x14ac:dyDescent="0.2">
      <c r="B7" t="s">
        <v>16</v>
      </c>
    </row>
    <row r="8" spans="2:2" x14ac:dyDescent="0.2">
      <c r="B8" t="s">
        <v>40</v>
      </c>
    </row>
    <row r="9" spans="2:2" x14ac:dyDescent="0.2">
      <c r="B9" t="s">
        <v>14</v>
      </c>
    </row>
    <row r="10" spans="2:2" x14ac:dyDescent="0.2">
      <c r="B10" t="s">
        <v>15</v>
      </c>
    </row>
    <row r="11" spans="2:2" x14ac:dyDescent="0.2">
      <c r="B11" t="s">
        <v>41</v>
      </c>
    </row>
    <row r="12" spans="2:2" x14ac:dyDescent="0.2">
      <c r="B12" t="s">
        <v>18</v>
      </c>
    </row>
    <row r="13" spans="2:2" x14ac:dyDescent="0.2">
      <c r="B13" t="s">
        <v>31</v>
      </c>
    </row>
    <row r="14" spans="2:2" x14ac:dyDescent="0.2">
      <c r="B14" t="s">
        <v>35</v>
      </c>
    </row>
    <row r="15" spans="2:2" x14ac:dyDescent="0.2">
      <c r="B15" t="s">
        <v>32</v>
      </c>
    </row>
    <row r="16" spans="2:2" x14ac:dyDescent="0.2">
      <c r="B16" t="s">
        <v>42</v>
      </c>
    </row>
    <row r="17" spans="2:2" x14ac:dyDescent="0.2">
      <c r="B17" t="s">
        <v>43</v>
      </c>
    </row>
    <row r="18" spans="2:2" x14ac:dyDescent="0.2">
      <c r="B18" t="s">
        <v>33</v>
      </c>
    </row>
    <row r="19" spans="2:2" x14ac:dyDescent="0.2">
      <c r="B19" t="s">
        <v>44</v>
      </c>
    </row>
    <row r="20" spans="2:2" x14ac:dyDescent="0.2">
      <c r="B20" t="s">
        <v>36</v>
      </c>
    </row>
    <row r="21" spans="2:2" x14ac:dyDescent="0.2">
      <c r="B21" t="s">
        <v>45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/>
  <headerFooter>
    <oddHeader>&amp;L&amp;"Helvetica,Normal"&amp;K000000&amp;F&amp;C&amp;"Calibri,Normal"&amp;K000000
&amp;"Calibri Bold,Gras"&amp;16Mode d’emploi</oddHeader>
    <oddFooter>&amp;C&amp;"Calibri,Normal"&amp;K000000page &amp;P sur &amp;N&amp;R&amp;"Helvetica,Normal"&amp;K000000&amp;D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Relevé</vt:lpstr>
      <vt:lpstr>Mode d'emploi</vt:lpstr>
      <vt:lpstr>Relevé!Zone_d_impression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2024-06-07T07:47:55Z</cp:lastPrinted>
  <dcterms:created xsi:type="dcterms:W3CDTF">2023-06-24T11:02:10Z</dcterms:created>
  <dcterms:modified xsi:type="dcterms:W3CDTF">2024-06-07T07:51:58Z</dcterms:modified>
</cp:coreProperties>
</file>